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 BESTANDEN\0 WIJN\0 VINIFICATIE\0 TOOLS\0 Beveiligd\"/>
    </mc:Choice>
  </mc:AlternateContent>
  <xr:revisionPtr revIDLastSave="0" documentId="13_ncr:1_{522678F5-CDFC-4648-8B80-AEB34F459A8D}" xr6:coauthVersionLast="47" xr6:coauthVersionMax="47" xr10:uidLastSave="{00000000-0000-0000-0000-000000000000}"/>
  <bookViews>
    <workbookView xWindow="-110" yWindow="-110" windowWidth="19420" windowHeight="10560" xr2:uid="{8C000D13-24B3-42AE-98A0-2D1CB880E341}"/>
  </bookViews>
  <sheets>
    <sheet name="Densiteitstabel" sheetId="8" r:id="rId1"/>
    <sheet name="Gebruiksaanwijzing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8" l="1"/>
  <c r="G20" i="8" l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17" i="8"/>
  <c r="B8" i="8"/>
  <c r="B9" i="8" s="1"/>
  <c r="H20" i="8"/>
  <c r="I20" i="8" s="1"/>
  <c r="M25" i="8" l="1"/>
  <c r="N25" i="8" s="1"/>
  <c r="C7" i="8"/>
  <c r="D7" i="8" s="1"/>
  <c r="M21" i="8"/>
  <c r="N21" i="8" s="1"/>
  <c r="M29" i="8"/>
  <c r="N29" i="8" s="1"/>
  <c r="H30" i="8"/>
  <c r="I30" i="8" s="1"/>
  <c r="M23" i="8"/>
  <c r="N23" i="8" s="1"/>
  <c r="M27" i="8"/>
  <c r="N27" i="8" s="1"/>
  <c r="H19" i="8"/>
  <c r="I19" i="8" s="1"/>
  <c r="M20" i="8"/>
  <c r="N20" i="8" s="1"/>
  <c r="M22" i="8"/>
  <c r="N22" i="8" s="1"/>
  <c r="M24" i="8"/>
  <c r="N24" i="8" s="1"/>
  <c r="M26" i="8"/>
  <c r="N26" i="8" s="1"/>
  <c r="M28" i="8"/>
  <c r="N28" i="8" s="1"/>
  <c r="B10" i="8"/>
  <c r="C9" i="8"/>
  <c r="D9" i="8" s="1"/>
  <c r="L7" i="8"/>
  <c r="C8" i="8"/>
  <c r="D8" i="8" s="1"/>
  <c r="H16" i="8"/>
  <c r="I16" i="8" s="1"/>
  <c r="G18" i="8"/>
  <c r="H18" i="8" s="1"/>
  <c r="I18" i="8" s="1"/>
  <c r="H17" i="8"/>
  <c r="I17" i="8" s="1"/>
  <c r="M19" i="8"/>
  <c r="N19" i="8" s="1"/>
  <c r="H21" i="8"/>
  <c r="I21" i="8" s="1"/>
  <c r="H22" i="8"/>
  <c r="I22" i="8" s="1"/>
  <c r="H23" i="8"/>
  <c r="I23" i="8" s="1"/>
  <c r="H24" i="8"/>
  <c r="I24" i="8" s="1"/>
  <c r="H25" i="8"/>
  <c r="I25" i="8" s="1"/>
  <c r="H26" i="8"/>
  <c r="I26" i="8" s="1"/>
  <c r="H27" i="8"/>
  <c r="I27" i="8" s="1"/>
  <c r="H28" i="8"/>
  <c r="I28" i="8" s="1"/>
  <c r="H29" i="8"/>
  <c r="I29" i="8" s="1"/>
  <c r="L8" i="8" l="1"/>
  <c r="M7" i="8"/>
  <c r="N7" i="8" s="1"/>
  <c r="B11" i="8"/>
  <c r="C10" i="8"/>
  <c r="D10" i="8" s="1"/>
  <c r="B12" i="8" l="1"/>
  <c r="C11" i="8"/>
  <c r="D11" i="8" s="1"/>
  <c r="L9" i="8"/>
  <c r="M8" i="8"/>
  <c r="N8" i="8" s="1"/>
  <c r="L10" i="8" l="1"/>
  <c r="M9" i="8"/>
  <c r="N9" i="8" s="1"/>
  <c r="B13" i="8"/>
  <c r="C12" i="8"/>
  <c r="D12" i="8" s="1"/>
  <c r="B14" i="8" l="1"/>
  <c r="C13" i="8"/>
  <c r="D13" i="8" s="1"/>
  <c r="L11" i="8"/>
  <c r="M10" i="8"/>
  <c r="N10" i="8" s="1"/>
  <c r="L12" i="8" l="1"/>
  <c r="M11" i="8"/>
  <c r="N11" i="8" s="1"/>
  <c r="B15" i="8"/>
  <c r="C14" i="8"/>
  <c r="D14" i="8" s="1"/>
  <c r="B16" i="8" l="1"/>
  <c r="C15" i="8"/>
  <c r="D15" i="8" s="1"/>
  <c r="L13" i="8"/>
  <c r="M12" i="8"/>
  <c r="N12" i="8" s="1"/>
  <c r="L14" i="8" l="1"/>
  <c r="M13" i="8"/>
  <c r="N13" i="8" s="1"/>
  <c r="B17" i="8"/>
  <c r="C16" i="8"/>
  <c r="D16" i="8" s="1"/>
  <c r="B18" i="8" l="1"/>
  <c r="C17" i="8"/>
  <c r="D17" i="8" s="1"/>
  <c r="L15" i="8"/>
  <c r="M14" i="8"/>
  <c r="N14" i="8" s="1"/>
  <c r="M15" i="8" l="1"/>
  <c r="N15" i="8" s="1"/>
  <c r="L16" i="8"/>
  <c r="B19" i="8"/>
  <c r="C18" i="8"/>
  <c r="D18" i="8" s="1"/>
  <c r="L17" i="8" l="1"/>
  <c r="M16" i="8"/>
  <c r="N16" i="8" s="1"/>
  <c r="C19" i="8"/>
  <c r="D19" i="8" s="1"/>
  <c r="B20" i="8"/>
  <c r="C20" i="8" l="1"/>
  <c r="D20" i="8" s="1"/>
  <c r="B21" i="8"/>
  <c r="L18" i="8"/>
  <c r="M18" i="8" s="1"/>
  <c r="N18" i="8" s="1"/>
  <c r="M17" i="8"/>
  <c r="N17" i="8" s="1"/>
  <c r="C21" i="8" l="1"/>
  <c r="D21" i="8" s="1"/>
  <c r="B22" i="8"/>
  <c r="C22" i="8" l="1"/>
  <c r="D22" i="8" s="1"/>
  <c r="B23" i="8"/>
  <c r="C23" i="8" l="1"/>
  <c r="D23" i="8" s="1"/>
  <c r="B24" i="8"/>
  <c r="C24" i="8" l="1"/>
  <c r="D24" i="8" s="1"/>
  <c r="B25" i="8"/>
  <c r="C25" i="8" l="1"/>
  <c r="D25" i="8" s="1"/>
  <c r="B26" i="8"/>
  <c r="C26" i="8" l="1"/>
  <c r="D26" i="8" s="1"/>
  <c r="B27" i="8"/>
  <c r="C27" i="8" l="1"/>
  <c r="D27" i="8" s="1"/>
  <c r="B28" i="8"/>
  <c r="C28" i="8" l="1"/>
  <c r="D28" i="8" s="1"/>
  <c r="B29" i="8"/>
  <c r="C29" i="8" l="1"/>
  <c r="D29" i="8" s="1"/>
  <c r="B30" i="8"/>
  <c r="C30" i="8" l="1"/>
  <c r="D30" i="8" s="1"/>
  <c r="G7" i="8"/>
  <c r="G8" i="8" l="1"/>
  <c r="H7" i="8"/>
  <c r="I7" i="8" s="1"/>
  <c r="G9" i="8" l="1"/>
  <c r="H8" i="8"/>
  <c r="I8" i="8" s="1"/>
  <c r="H9" i="8" l="1"/>
  <c r="I9" i="8" s="1"/>
  <c r="G10" i="8"/>
  <c r="G11" i="8" l="1"/>
  <c r="H10" i="8"/>
  <c r="I10" i="8" s="1"/>
  <c r="G12" i="8" l="1"/>
  <c r="H11" i="8"/>
  <c r="I11" i="8" s="1"/>
  <c r="G13" i="8" l="1"/>
  <c r="H12" i="8"/>
  <c r="I12" i="8" s="1"/>
  <c r="G14" i="8" l="1"/>
  <c r="H13" i="8"/>
  <c r="I13" i="8" s="1"/>
  <c r="G15" i="8" l="1"/>
  <c r="H15" i="8" s="1"/>
  <c r="I15" i="8" s="1"/>
  <c r="H14" i="8"/>
  <c r="I14" i="8" s="1"/>
</calcChain>
</file>

<file path=xl/sharedStrings.xml><?xml version="1.0" encoding="utf-8"?>
<sst xmlns="http://schemas.openxmlformats.org/spreadsheetml/2006/main" count="62" uniqueCount="45">
  <si>
    <t>Oechsle</t>
  </si>
  <si>
    <t>Alcohol</t>
  </si>
  <si>
    <t>Suiker</t>
  </si>
  <si>
    <t>Brix</t>
  </si>
  <si>
    <t>[graden]</t>
  </si>
  <si>
    <t>[g/L]</t>
  </si>
  <si>
    <t>[vol %]</t>
  </si>
  <si>
    <t>DISCLAIMER</t>
  </si>
  <si>
    <t>Dit bestand gebruiken</t>
  </si>
  <si>
    <t>De in te vullen velden zijn aangegeven als</t>
  </si>
  <si>
    <t>Het verdient aanbeveling om vóór het gebruik het bestand op te slaan onder een andere (werk)naam, zodat het originele bestand behouden blijft.</t>
  </si>
  <si>
    <t>Verspreiden zonder toestemming is niet toegestaan.</t>
  </si>
  <si>
    <t>Elke wijnmaker is voor de gevolgen van zijn/haar eigen handelen geheel zelf verantwoordelijk.</t>
  </si>
  <si>
    <t>Als uw originele (oningevulde) bestand verloren is gegaan, kunt u dit altijd downloaden vanaf www.rubinus.nl/downloads.</t>
  </si>
  <si>
    <t>. In sommige gevallen leidt niet-invullen tot foutmeldingen in andere velden.</t>
  </si>
  <si>
    <t>Suiker (g/L) voor 1% alcohol</t>
  </si>
  <si>
    <t>Densiteit &gt; suiker &gt; alcohol</t>
  </si>
  <si>
    <t>Vuistregels</t>
  </si>
  <si>
    <t xml:space="preserve"> Wit: 1, rood: 1,5 % alc</t>
  </si>
  <si>
    <t xml:space="preserve"> Vuistregels</t>
  </si>
  <si>
    <t xml:space="preserve"> Meeste gist: 17 g/L</t>
  </si>
  <si>
    <t>Zuur g/L]</t>
  </si>
  <si>
    <t>Droog extract [g/L]</t>
  </si>
  <si>
    <t>Meten</t>
  </si>
  <si>
    <t>Compensatie oa verdamping</t>
  </si>
  <si>
    <t>siemzwaard@rubinus.nl</t>
  </si>
  <si>
    <t>Let op: Bij de omzetting van suiker in alcohol zijn allerlei variabelen betrokken zijn, die nauwelijks meetbaar of voorspelbaar zijn.</t>
  </si>
  <si>
    <t>Elke berekende alcoholwaarde is daarom niet meer dan een goede schatting.</t>
  </si>
  <si>
    <r>
      <rPr>
        <b/>
        <sz val="10"/>
        <color theme="1"/>
        <rFont val="Arial"/>
        <family val="2"/>
      </rPr>
      <t>Formules wijzigen</t>
    </r>
    <r>
      <rPr>
        <sz val="10"/>
        <color theme="1"/>
        <rFont val="Arial"/>
        <family val="2"/>
      </rPr>
      <t>: Hef eerst de beveiliging van het werkblad op: Excel tabblad Controleren (in bovenste menubalk) en kies</t>
    </r>
  </si>
  <si>
    <t>Op dit bestand rust auteursrecht. U bent gerechtigd het uitsluitend te benutten voor eigen gebruik.</t>
  </si>
  <si>
    <t>Vragen of opmerkingen zijn welkom via</t>
  </si>
  <si>
    <t>Deze tool bevat een densiteitstabel, die in afwijking van de gangbare tabellen kan worden ingesteld met gemeten zuurwaarde, geschat droog</t>
  </si>
  <si>
    <t>extract en compensatie voor suiker- of alcoholverliezen die het gevolg zijn van verdamping van alcohol, (in)efficëntie van gist en dergelijke.</t>
  </si>
  <si>
    <t>Uitgangspunt zijn gemeten waarden in Oechsle. Bijbehorende Brix-waarden zijn in de tabel aangegeven.</t>
  </si>
  <si>
    <t>Velden die niet zijn in te vullen bevatten berekeningen. Deze velden bevatten formules die tegen (per ongeluk) wijzigen zijn beschermd.</t>
  </si>
  <si>
    <t>De formules in deze berekeningen zijn gebaseerd op internationaal gangbare rekenregels. In de gangbare Oechsletabellen wordt bijna</t>
  </si>
  <si>
    <t>bijna nooit wordt duidelijk gemaakt welke parameters zijn meegenomen (en voor welke waarde) bij de bepaling van suikergehalte en alcoholwaarden.</t>
  </si>
  <si>
    <t>10 - 40 *)</t>
  </si>
  <si>
    <t>(versie 2022)</t>
  </si>
  <si>
    <t>*) Droog extract vuistregels: Droge witte wijn 10 - 20 g/L.  Droge rode wijn: 20 - 40 g/L</t>
  </si>
  <si>
    <r>
      <rPr>
        <sz val="9"/>
        <color theme="1"/>
        <rFont val="Calibri"/>
        <family val="2"/>
      </rPr>
      <t>©</t>
    </r>
    <r>
      <rPr>
        <sz val="9"/>
        <color theme="1"/>
        <rFont val="Arial"/>
        <family val="2"/>
      </rPr>
      <t xml:space="preserve"> Siem Zwaard 2022</t>
    </r>
  </si>
  <si>
    <t>Auteursrecht</t>
  </si>
  <si>
    <t>De auteur aanvaardt geen aansprakelijkheid voor mogelijke schade die ontstaat door het gebruik van dit bestand.</t>
  </si>
  <si>
    <t>Blad Beveiligen of Beveiliging opheffen. Met wachtwoord rubinus kunt u de beveiliging opheffen of weer instellen.</t>
  </si>
  <si>
    <r>
      <rPr>
        <b/>
        <sz val="10"/>
        <color theme="1"/>
        <rFont val="Arial"/>
        <family val="2"/>
      </rPr>
      <t>Afdrukken</t>
    </r>
    <r>
      <rPr>
        <sz val="10"/>
        <color theme="1"/>
        <rFont val="Arial"/>
        <family val="2"/>
      </rPr>
      <t>: Alle pagina's zijn als Landscape (horizontaal liggend, niet rechtopstaand) ingedeeld.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</si>
</sst>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0"/>
      <color rgb="FF7030A0"/>
      <name val="Arial"/>
      <family val="2"/>
    </font>
    <font>
      <sz val="9"/>
      <color theme="0"/>
      <name val="Arial"/>
      <family val="2"/>
    </font>
    <font>
      <u/>
      <sz val="10"/>
      <color theme="10"/>
      <name val="Arial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2" borderId="0" xfId="0" applyFont="1" applyFill="1"/>
    <xf numFmtId="0" fontId="1" fillId="2" borderId="0" xfId="0" applyFont="1" applyFill="1"/>
    <xf numFmtId="0" fontId="0" fillId="4" borderId="1" xfId="0" applyFill="1" applyBorder="1"/>
    <xf numFmtId="164" fontId="3" fillId="2" borderId="0" xfId="0" applyNumberFormat="1" applyFont="1" applyFill="1" applyBorder="1" applyProtection="1"/>
    <xf numFmtId="14" fontId="0" fillId="2" borderId="0" xfId="0" applyNumberFormat="1" applyFill="1" applyAlignment="1">
      <alignment horizontal="right"/>
    </xf>
    <xf numFmtId="0" fontId="3" fillId="2" borderId="0" xfId="0" applyFont="1" applyFill="1" applyBorder="1" applyProtection="1"/>
    <xf numFmtId="0" fontId="3" fillId="4" borderId="1" xfId="0" applyFont="1" applyFill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Protection="1"/>
    <xf numFmtId="0" fontId="3" fillId="2" borderId="0" xfId="0" applyFont="1" applyFill="1" applyProtection="1"/>
    <xf numFmtId="0" fontId="3" fillId="2" borderId="8" xfId="0" applyFont="1" applyFill="1" applyBorder="1" applyAlignment="1" applyProtection="1">
      <alignment horizontal="left"/>
    </xf>
    <xf numFmtId="0" fontId="3" fillId="2" borderId="8" xfId="0" applyFont="1" applyFill="1" applyBorder="1" applyProtection="1"/>
    <xf numFmtId="0" fontId="2" fillId="2" borderId="0" xfId="0" applyFont="1" applyFill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right"/>
    </xf>
    <xf numFmtId="0" fontId="3" fillId="2" borderId="2" xfId="0" applyFont="1" applyFill="1" applyBorder="1" applyProtection="1"/>
    <xf numFmtId="0" fontId="3" fillId="2" borderId="3" xfId="0" applyFont="1" applyFill="1" applyBorder="1" applyAlignment="1" applyProtection="1">
      <alignment horizontal="left"/>
    </xf>
    <xf numFmtId="0" fontId="8" fillId="2" borderId="0" xfId="0" applyFont="1" applyFill="1" applyProtection="1"/>
    <xf numFmtId="164" fontId="5" fillId="3" borderId="12" xfId="0" applyNumberFormat="1" applyFont="1" applyFill="1" applyBorder="1" applyAlignment="1" applyProtection="1">
      <alignment horizontal="center"/>
    </xf>
    <xf numFmtId="1" fontId="5" fillId="3" borderId="12" xfId="0" applyNumberFormat="1" applyFont="1" applyFill="1" applyBorder="1" applyAlignment="1" applyProtection="1">
      <alignment horizontal="center"/>
    </xf>
    <xf numFmtId="164" fontId="5" fillId="3" borderId="13" xfId="0" applyNumberFormat="1" applyFont="1" applyFill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1" fontId="3" fillId="0" borderId="1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center"/>
    </xf>
    <xf numFmtId="1" fontId="3" fillId="2" borderId="1" xfId="0" applyNumberFormat="1" applyFont="1" applyFill="1" applyBorder="1" applyAlignment="1" applyProtection="1">
      <alignment horizontal="center"/>
    </xf>
    <xf numFmtId="164" fontId="4" fillId="2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1" fontId="3" fillId="0" borderId="1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0" fontId="9" fillId="2" borderId="0" xfId="1" applyFill="1"/>
    <xf numFmtId="0" fontId="7" fillId="2" borderId="0" xfId="0" applyFont="1" applyFill="1" applyAlignment="1">
      <alignment horizontal="left" vertical="center"/>
    </xf>
    <xf numFmtId="0" fontId="1" fillId="3" borderId="4" xfId="0" applyFont="1" applyFill="1" applyBorder="1"/>
    <xf numFmtId="0" fontId="0" fillId="3" borderId="5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10" xfId="0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11" xfId="0" applyFill="1" applyBorder="1"/>
    <xf numFmtId="0" fontId="1" fillId="3" borderId="10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1" fillId="3" borderId="8" xfId="0" applyFont="1" applyFill="1" applyBorder="1"/>
    <xf numFmtId="0" fontId="0" fillId="3" borderId="9" xfId="0" applyFill="1" applyBorder="1"/>
    <xf numFmtId="0" fontId="0" fillId="3" borderId="4" xfId="0" applyFill="1" applyBorder="1"/>
    <xf numFmtId="49" fontId="3" fillId="2" borderId="1" xfId="0" applyNumberFormat="1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emzwaard@rubinus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7AF4-49F7-4024-BA09-02A2DD4C439B}">
  <dimension ref="A1:O42"/>
  <sheetViews>
    <sheetView tabSelected="1" workbookViewId="0">
      <selection activeCell="F2" sqref="F2"/>
    </sheetView>
  </sheetViews>
  <sheetFormatPr defaultColWidth="9.1796875" defaultRowHeight="11.5" x14ac:dyDescent="0.25"/>
  <cols>
    <col min="1" max="4" width="9.7265625" style="11" customWidth="1"/>
    <col min="5" max="5" width="5.7265625" style="11" customWidth="1"/>
    <col min="6" max="9" width="9.7265625" style="11" customWidth="1"/>
    <col min="10" max="10" width="5.7265625" style="11" customWidth="1"/>
    <col min="11" max="15" width="9.7265625" style="11" customWidth="1"/>
    <col min="16" max="16384" width="9.1796875" style="11"/>
  </cols>
  <sheetData>
    <row r="1" spans="1:15" ht="14" x14ac:dyDescent="0.3">
      <c r="A1" s="10" t="s">
        <v>16</v>
      </c>
      <c r="G1" s="12" t="s">
        <v>17</v>
      </c>
      <c r="M1" s="13" t="s">
        <v>19</v>
      </c>
      <c r="N1" s="13"/>
    </row>
    <row r="2" spans="1:15" x14ac:dyDescent="0.25">
      <c r="A2" s="11" t="s">
        <v>38</v>
      </c>
      <c r="D2" s="7" t="s">
        <v>21</v>
      </c>
      <c r="E2" s="14"/>
      <c r="F2" s="8">
        <v>7</v>
      </c>
      <c r="G2" s="15" t="s">
        <v>23</v>
      </c>
      <c r="I2" s="7" t="s">
        <v>15</v>
      </c>
      <c r="K2" s="5"/>
      <c r="L2" s="9">
        <v>17</v>
      </c>
      <c r="M2" s="16" t="s">
        <v>20</v>
      </c>
      <c r="N2" s="17"/>
      <c r="O2" s="7"/>
    </row>
    <row r="3" spans="1:15" x14ac:dyDescent="0.25">
      <c r="D3" s="7" t="s">
        <v>22</v>
      </c>
      <c r="E3" s="18"/>
      <c r="F3" s="8">
        <v>10</v>
      </c>
      <c r="G3" s="50" t="s">
        <v>37</v>
      </c>
      <c r="I3" s="11" t="s">
        <v>24</v>
      </c>
      <c r="J3" s="7"/>
      <c r="K3" s="5"/>
      <c r="L3" s="9">
        <v>1.5</v>
      </c>
      <c r="M3" s="19" t="s">
        <v>18</v>
      </c>
      <c r="N3" s="20"/>
      <c r="O3" s="7"/>
    </row>
    <row r="4" spans="1:15" x14ac:dyDescent="0.25">
      <c r="F4" s="21">
        <f>F2+F3</f>
        <v>17</v>
      </c>
    </row>
    <row r="5" spans="1:15" x14ac:dyDescent="0.25">
      <c r="A5" s="22" t="s">
        <v>3</v>
      </c>
      <c r="B5" s="23" t="s">
        <v>0</v>
      </c>
      <c r="C5" s="22" t="s">
        <v>2</v>
      </c>
      <c r="D5" s="22" t="s">
        <v>1</v>
      </c>
      <c r="F5" s="22" t="s">
        <v>3</v>
      </c>
      <c r="G5" s="23" t="s">
        <v>0</v>
      </c>
      <c r="H5" s="22" t="s">
        <v>2</v>
      </c>
      <c r="I5" s="22" t="s">
        <v>1</v>
      </c>
      <c r="K5" s="22" t="s">
        <v>3</v>
      </c>
      <c r="L5" s="23" t="s">
        <v>0</v>
      </c>
      <c r="M5" s="22" t="s">
        <v>2</v>
      </c>
      <c r="N5" s="22" t="s">
        <v>1</v>
      </c>
    </row>
    <row r="6" spans="1:15" x14ac:dyDescent="0.25">
      <c r="A6" s="24" t="s">
        <v>4</v>
      </c>
      <c r="B6" s="24" t="s">
        <v>4</v>
      </c>
      <c r="C6" s="24" t="s">
        <v>5</v>
      </c>
      <c r="D6" s="24" t="s">
        <v>6</v>
      </c>
      <c r="F6" s="24" t="s">
        <v>4</v>
      </c>
      <c r="G6" s="24" t="s">
        <v>4</v>
      </c>
      <c r="H6" s="24" t="s">
        <v>5</v>
      </c>
      <c r="I6" s="24" t="s">
        <v>6</v>
      </c>
      <c r="K6" s="24" t="s">
        <v>4</v>
      </c>
      <c r="L6" s="24" t="s">
        <v>4</v>
      </c>
      <c r="M6" s="24" t="s">
        <v>5</v>
      </c>
      <c r="N6" s="24" t="s">
        <v>6</v>
      </c>
    </row>
    <row r="7" spans="1:15" x14ac:dyDescent="0.25">
      <c r="A7" s="25">
        <v>12.4</v>
      </c>
      <c r="B7" s="26">
        <v>50</v>
      </c>
      <c r="C7" s="27">
        <f>B7*2.6-F4</f>
        <v>113</v>
      </c>
      <c r="D7" s="25">
        <f>C7/L2-L3</f>
        <v>5.1470588235294121</v>
      </c>
      <c r="F7" s="28">
        <v>18</v>
      </c>
      <c r="G7" s="29">
        <f>B30+1</f>
        <v>74</v>
      </c>
      <c r="H7" s="27">
        <f>G7*2.6-F4</f>
        <v>175.4</v>
      </c>
      <c r="I7" s="28">
        <f>H7/L2-L3</f>
        <v>8.8176470588235301</v>
      </c>
      <c r="K7" s="25">
        <v>23.2</v>
      </c>
      <c r="L7" s="26">
        <f>G30+1</f>
        <v>98</v>
      </c>
      <c r="M7" s="27">
        <f>L7*2.6-F4</f>
        <v>237.8</v>
      </c>
      <c r="N7" s="25">
        <f>M7/L2-L3</f>
        <v>12.488235294117647</v>
      </c>
    </row>
    <row r="8" spans="1:15" x14ac:dyDescent="0.25">
      <c r="A8" s="25">
        <v>12.6</v>
      </c>
      <c r="B8" s="26">
        <f>B7+1</f>
        <v>51</v>
      </c>
      <c r="C8" s="27">
        <f>B8*2.6-F4</f>
        <v>115.6</v>
      </c>
      <c r="D8" s="25">
        <f>C8/L2-L3</f>
        <v>5.3</v>
      </c>
      <c r="F8" s="28">
        <v>18.2</v>
      </c>
      <c r="G8" s="29">
        <f t="shared" ref="G8:G15" si="0">G7+1</f>
        <v>75</v>
      </c>
      <c r="H8" s="27">
        <f>G8*2.6-F4</f>
        <v>178</v>
      </c>
      <c r="I8" s="28">
        <f>H8/L2-L3</f>
        <v>8.9705882352941178</v>
      </c>
      <c r="K8" s="25">
        <v>23.6</v>
      </c>
      <c r="L8" s="26">
        <f t="shared" ref="L8:L18" si="1">L7+1</f>
        <v>99</v>
      </c>
      <c r="M8" s="27">
        <f>L8*2.6-F4</f>
        <v>240.40000000000003</v>
      </c>
      <c r="N8" s="25">
        <f>M8/L2-L3</f>
        <v>12.641176470588237</v>
      </c>
    </row>
    <row r="9" spans="1:15" x14ac:dyDescent="0.25">
      <c r="A9" s="25">
        <v>12.9</v>
      </c>
      <c r="B9" s="26">
        <f t="shared" ref="B9:B25" si="2">B8+1</f>
        <v>52</v>
      </c>
      <c r="C9" s="27">
        <f>B9*2.6-F4</f>
        <v>118.20000000000002</v>
      </c>
      <c r="D9" s="25">
        <f>C9/L2-L3</f>
        <v>5.4529411764705893</v>
      </c>
      <c r="F9" s="28">
        <v>18.399999999999999</v>
      </c>
      <c r="G9" s="29">
        <f t="shared" si="0"/>
        <v>76</v>
      </c>
      <c r="H9" s="27">
        <f>G9*2.6-F4</f>
        <v>180.6</v>
      </c>
      <c r="I9" s="28">
        <f>H9/L2-L3</f>
        <v>9.1235294117647054</v>
      </c>
      <c r="K9" s="25">
        <v>23.8</v>
      </c>
      <c r="L9" s="26">
        <f t="shared" si="1"/>
        <v>100</v>
      </c>
      <c r="M9" s="27">
        <f>L9*2.6-F4</f>
        <v>243</v>
      </c>
      <c r="N9" s="25">
        <f>M9/L2-L3</f>
        <v>12.794117647058824</v>
      </c>
    </row>
    <row r="10" spans="1:15" x14ac:dyDescent="0.25">
      <c r="A10" s="25">
        <v>13.1</v>
      </c>
      <c r="B10" s="26">
        <f t="shared" si="2"/>
        <v>53</v>
      </c>
      <c r="C10" s="27">
        <f>B10*2.6-F4</f>
        <v>120.80000000000001</v>
      </c>
      <c r="D10" s="25">
        <f>C10/L2-L3</f>
        <v>5.605882352941177</v>
      </c>
      <c r="F10" s="28">
        <v>18.7</v>
      </c>
      <c r="G10" s="29">
        <f t="shared" si="0"/>
        <v>77</v>
      </c>
      <c r="H10" s="27">
        <f>G10*2.6-F4</f>
        <v>183.20000000000002</v>
      </c>
      <c r="I10" s="28">
        <f>H10/L2-L3</f>
        <v>9.2764705882352949</v>
      </c>
      <c r="K10" s="25">
        <v>24</v>
      </c>
      <c r="L10" s="26">
        <f t="shared" si="1"/>
        <v>101</v>
      </c>
      <c r="M10" s="27">
        <f>L10*2.6-F4</f>
        <v>245.60000000000002</v>
      </c>
      <c r="N10" s="25">
        <f>M10/L2-L3</f>
        <v>12.947058823529414</v>
      </c>
    </row>
    <row r="11" spans="1:15" x14ac:dyDescent="0.25">
      <c r="A11" s="25">
        <v>13.3</v>
      </c>
      <c r="B11" s="26">
        <f t="shared" si="2"/>
        <v>54</v>
      </c>
      <c r="C11" s="27">
        <f>B11*2.6-F4</f>
        <v>123.4</v>
      </c>
      <c r="D11" s="25">
        <f>C11/L2-L3</f>
        <v>5.7588235294117647</v>
      </c>
      <c r="F11" s="28">
        <v>18.899999999999999</v>
      </c>
      <c r="G11" s="29">
        <f t="shared" si="0"/>
        <v>78</v>
      </c>
      <c r="H11" s="27">
        <f>G11*2.6-F4</f>
        <v>185.8</v>
      </c>
      <c r="I11" s="28">
        <f>H11/L2-L3</f>
        <v>9.4294117647058826</v>
      </c>
      <c r="K11" s="25">
        <v>24.2</v>
      </c>
      <c r="L11" s="26">
        <f t="shared" si="1"/>
        <v>102</v>
      </c>
      <c r="M11" s="27">
        <f>L11*2.6-F4</f>
        <v>248.2</v>
      </c>
      <c r="N11" s="25">
        <f>M11/L2-L3</f>
        <v>13.1</v>
      </c>
    </row>
    <row r="12" spans="1:15" x14ac:dyDescent="0.25">
      <c r="A12" s="25">
        <v>13.6</v>
      </c>
      <c r="B12" s="26">
        <f t="shared" si="2"/>
        <v>55</v>
      </c>
      <c r="C12" s="27">
        <f>B12*2.6-F4</f>
        <v>126</v>
      </c>
      <c r="D12" s="25">
        <f>C12/L2-L3</f>
        <v>5.9117647058823533</v>
      </c>
      <c r="F12" s="30">
        <v>19.100000000000001</v>
      </c>
      <c r="G12" s="29">
        <f t="shared" si="0"/>
        <v>79</v>
      </c>
      <c r="H12" s="27">
        <f>G12*2.6-F4</f>
        <v>188.4</v>
      </c>
      <c r="I12" s="28">
        <f>H12/L2-L3</f>
        <v>9.5823529411764703</v>
      </c>
      <c r="K12" s="25">
        <v>24.4</v>
      </c>
      <c r="L12" s="26">
        <f t="shared" si="1"/>
        <v>103</v>
      </c>
      <c r="M12" s="27">
        <f>L12*2.6-F4</f>
        <v>250.8</v>
      </c>
      <c r="N12" s="25">
        <f>M12/L2-L3</f>
        <v>13.252941176470589</v>
      </c>
    </row>
    <row r="13" spans="1:15" x14ac:dyDescent="0.25">
      <c r="A13" s="25">
        <v>13.8</v>
      </c>
      <c r="B13" s="26">
        <f t="shared" si="2"/>
        <v>56</v>
      </c>
      <c r="C13" s="27">
        <f>B13*2.6-F4</f>
        <v>128.6</v>
      </c>
      <c r="D13" s="25">
        <f>C13/L2-L3</f>
        <v>6.0647058823529409</v>
      </c>
      <c r="F13" s="28">
        <v>19.3</v>
      </c>
      <c r="G13" s="29">
        <f t="shared" si="0"/>
        <v>80</v>
      </c>
      <c r="H13" s="27">
        <f>G13*2.6-F4</f>
        <v>191</v>
      </c>
      <c r="I13" s="28">
        <f>H13/L2-L3</f>
        <v>9.735294117647058</v>
      </c>
      <c r="K13" s="25">
        <v>24.6</v>
      </c>
      <c r="L13" s="26">
        <f t="shared" si="1"/>
        <v>104</v>
      </c>
      <c r="M13" s="27">
        <f>L13*2.6-F4</f>
        <v>253.40000000000003</v>
      </c>
      <c r="N13" s="25">
        <f>M13/L2-L3</f>
        <v>13.405882352941179</v>
      </c>
    </row>
    <row r="14" spans="1:15" x14ac:dyDescent="0.25">
      <c r="A14" s="25">
        <v>14</v>
      </c>
      <c r="B14" s="26">
        <f t="shared" si="2"/>
        <v>57</v>
      </c>
      <c r="C14" s="27">
        <f>B14*2.6-F4</f>
        <v>131.20000000000002</v>
      </c>
      <c r="D14" s="25">
        <f>C14/L2-L3</f>
        <v>6.2176470588235304</v>
      </c>
      <c r="F14" s="28">
        <v>19.600000000000001</v>
      </c>
      <c r="G14" s="29">
        <f t="shared" si="0"/>
        <v>81</v>
      </c>
      <c r="H14" s="27">
        <f>G14*2.6-F4</f>
        <v>193.6</v>
      </c>
      <c r="I14" s="28">
        <f>H14/L2-L3</f>
        <v>9.8882352941176475</v>
      </c>
      <c r="K14" s="25">
        <v>24.9</v>
      </c>
      <c r="L14" s="26">
        <f t="shared" si="1"/>
        <v>105</v>
      </c>
      <c r="M14" s="27">
        <f>L14*2.6-F4</f>
        <v>256</v>
      </c>
      <c r="N14" s="25">
        <f>M14/L2-L3</f>
        <v>13.558823529411764</v>
      </c>
    </row>
    <row r="15" spans="1:15" x14ac:dyDescent="0.25">
      <c r="A15" s="25">
        <v>14.3</v>
      </c>
      <c r="B15" s="26">
        <f t="shared" si="2"/>
        <v>58</v>
      </c>
      <c r="C15" s="27">
        <f>B15*2.6-F4</f>
        <v>133.80000000000001</v>
      </c>
      <c r="D15" s="25">
        <f>C15/L2-L3</f>
        <v>6.3705882352941181</v>
      </c>
      <c r="F15" s="28">
        <v>19.8</v>
      </c>
      <c r="G15" s="29">
        <f t="shared" si="0"/>
        <v>82</v>
      </c>
      <c r="H15" s="27">
        <f>G15*2.6-F4</f>
        <v>196.20000000000002</v>
      </c>
      <c r="I15" s="28">
        <f>H15/L2-L3</f>
        <v>10.041176470588237</v>
      </c>
      <c r="K15" s="25">
        <v>25.1</v>
      </c>
      <c r="L15" s="26">
        <f t="shared" si="1"/>
        <v>106</v>
      </c>
      <c r="M15" s="27">
        <f>L15*2.6-F4</f>
        <v>258.60000000000002</v>
      </c>
      <c r="N15" s="25">
        <f>M15/L2-L3</f>
        <v>13.711764705882354</v>
      </c>
    </row>
    <row r="16" spans="1:15" x14ac:dyDescent="0.25">
      <c r="A16" s="25">
        <v>14.5</v>
      </c>
      <c r="B16" s="26">
        <f t="shared" si="2"/>
        <v>59</v>
      </c>
      <c r="C16" s="27">
        <f>B16*2.6-F4</f>
        <v>136.4</v>
      </c>
      <c r="D16" s="25">
        <f>C16/L2-L3</f>
        <v>6.5235294117647058</v>
      </c>
      <c r="F16" s="28">
        <v>20</v>
      </c>
      <c r="G16" s="29">
        <v>83</v>
      </c>
      <c r="H16" s="27">
        <f>G16*2.6-F4</f>
        <v>198.8</v>
      </c>
      <c r="I16" s="28">
        <f>H16/L2-L3</f>
        <v>10.194117647058825</v>
      </c>
      <c r="K16" s="25">
        <v>25.3</v>
      </c>
      <c r="L16" s="26">
        <f t="shared" si="1"/>
        <v>107</v>
      </c>
      <c r="M16" s="27">
        <f>L16*2.6-F4</f>
        <v>261.2</v>
      </c>
      <c r="N16" s="25">
        <f>M16/L2-L3</f>
        <v>13.86470588235294</v>
      </c>
    </row>
    <row r="17" spans="1:14" x14ac:dyDescent="0.25">
      <c r="A17" s="25">
        <v>14.7</v>
      </c>
      <c r="B17" s="26">
        <f t="shared" si="2"/>
        <v>60</v>
      </c>
      <c r="C17" s="27">
        <f>B17*2.6-F4</f>
        <v>139</v>
      </c>
      <c r="D17" s="25">
        <f>C17/L2-L3</f>
        <v>6.6764705882352935</v>
      </c>
      <c r="F17" s="28">
        <v>20.2</v>
      </c>
      <c r="G17" s="29">
        <f>G16+1</f>
        <v>84</v>
      </c>
      <c r="H17" s="27">
        <f>G17*2.6-F4</f>
        <v>201.4</v>
      </c>
      <c r="I17" s="28">
        <f>H17/L2-L3</f>
        <v>10.347058823529412</v>
      </c>
      <c r="K17" s="25">
        <v>25.5</v>
      </c>
      <c r="L17" s="26">
        <f t="shared" si="1"/>
        <v>108</v>
      </c>
      <c r="M17" s="27">
        <f>L17*2.6-F4</f>
        <v>263.8</v>
      </c>
      <c r="N17" s="25">
        <f>M17/L2-L3</f>
        <v>14.017647058823529</v>
      </c>
    </row>
    <row r="18" spans="1:14" x14ac:dyDescent="0.25">
      <c r="A18" s="25">
        <v>15</v>
      </c>
      <c r="B18" s="26">
        <f t="shared" si="2"/>
        <v>61</v>
      </c>
      <c r="C18" s="27">
        <f>B18*2.6-F4</f>
        <v>141.6</v>
      </c>
      <c r="D18" s="25">
        <f>C18/L2-L3</f>
        <v>6.8294117647058812</v>
      </c>
      <c r="F18" s="28">
        <v>20.5</v>
      </c>
      <c r="G18" s="29">
        <f>G17+1</f>
        <v>85</v>
      </c>
      <c r="H18" s="27">
        <f>G18*2.6-F4</f>
        <v>204</v>
      </c>
      <c r="I18" s="28">
        <f>H18/L2-L3</f>
        <v>10.5</v>
      </c>
      <c r="K18" s="25">
        <v>25.7</v>
      </c>
      <c r="L18" s="26">
        <f t="shared" si="1"/>
        <v>109</v>
      </c>
      <c r="M18" s="27">
        <f>L18*2.6-F4</f>
        <v>266.40000000000003</v>
      </c>
      <c r="N18" s="25">
        <f>M18/L2-L3</f>
        <v>14.170588235294119</v>
      </c>
    </row>
    <row r="19" spans="1:14" x14ac:dyDescent="0.25">
      <c r="A19" s="25">
        <v>15.2</v>
      </c>
      <c r="B19" s="26">
        <f t="shared" si="2"/>
        <v>62</v>
      </c>
      <c r="C19" s="27">
        <f>B19*2.6-F4</f>
        <v>144.20000000000002</v>
      </c>
      <c r="D19" s="25">
        <f>C19/L2-L3</f>
        <v>6.9823529411764724</v>
      </c>
      <c r="F19" s="28">
        <v>20.7</v>
      </c>
      <c r="G19" s="29">
        <v>86</v>
      </c>
      <c r="H19" s="27">
        <f>G19*2.6-F4</f>
        <v>206.6</v>
      </c>
      <c r="I19" s="28">
        <f>H19/L2-L3</f>
        <v>10.652941176470588</v>
      </c>
      <c r="K19" s="25">
        <v>25.9</v>
      </c>
      <c r="L19" s="26">
        <v>110</v>
      </c>
      <c r="M19" s="27">
        <f>L19*2.6-F4</f>
        <v>269</v>
      </c>
      <c r="N19" s="25">
        <f>M19/L2-L3</f>
        <v>14.323529411764707</v>
      </c>
    </row>
    <row r="20" spans="1:14" x14ac:dyDescent="0.25">
      <c r="A20" s="25">
        <v>15.4</v>
      </c>
      <c r="B20" s="26">
        <f t="shared" si="2"/>
        <v>63</v>
      </c>
      <c r="C20" s="27">
        <f>B20*2.6-F4</f>
        <v>146.80000000000001</v>
      </c>
      <c r="D20" s="25">
        <f>C20/L2-L3</f>
        <v>7.1352941176470601</v>
      </c>
      <c r="F20" s="28">
        <v>20.9</v>
      </c>
      <c r="G20" s="29">
        <f t="shared" ref="G20:G30" si="3">G19+1</f>
        <v>87</v>
      </c>
      <c r="H20" s="27">
        <f>G20*2.6-F4</f>
        <v>209.20000000000002</v>
      </c>
      <c r="I20" s="28">
        <f>H20/L2-L3</f>
        <v>10.805882352941177</v>
      </c>
      <c r="K20" s="25">
        <v>26.1</v>
      </c>
      <c r="L20" s="26">
        <v>111</v>
      </c>
      <c r="M20" s="27">
        <f>L20*2.6-F4</f>
        <v>271.60000000000002</v>
      </c>
      <c r="N20" s="25">
        <f>M20/L2-L3</f>
        <v>14.476470588235296</v>
      </c>
    </row>
    <row r="21" spans="1:14" x14ac:dyDescent="0.25">
      <c r="A21" s="31">
        <v>15.7</v>
      </c>
      <c r="B21" s="32">
        <f t="shared" si="2"/>
        <v>64</v>
      </c>
      <c r="C21" s="27">
        <f>B21*2.6-F4</f>
        <v>149.4</v>
      </c>
      <c r="D21" s="25">
        <f>C21/L2-L3</f>
        <v>7.2882352941176478</v>
      </c>
      <c r="F21" s="28">
        <v>21.1</v>
      </c>
      <c r="G21" s="29">
        <f t="shared" si="3"/>
        <v>88</v>
      </c>
      <c r="H21" s="27">
        <f>G21*2.6-F4</f>
        <v>211.8</v>
      </c>
      <c r="I21" s="28">
        <f>H21/L2-L3</f>
        <v>10.958823529411765</v>
      </c>
      <c r="K21" s="25">
        <v>26.3</v>
      </c>
      <c r="L21" s="26">
        <v>112</v>
      </c>
      <c r="M21" s="27">
        <f>L21*2.6-F4</f>
        <v>274.2</v>
      </c>
      <c r="N21" s="25">
        <f>M21/L2-L3</f>
        <v>14.629411764705882</v>
      </c>
    </row>
    <row r="22" spans="1:14" x14ac:dyDescent="0.25">
      <c r="A22" s="31">
        <v>15.9</v>
      </c>
      <c r="B22" s="32">
        <f t="shared" si="2"/>
        <v>65</v>
      </c>
      <c r="C22" s="27">
        <f>B22*2.6-F4</f>
        <v>152</v>
      </c>
      <c r="D22" s="25">
        <f>C22/L2-L3</f>
        <v>7.4411764705882355</v>
      </c>
      <c r="F22" s="28">
        <v>21.3</v>
      </c>
      <c r="G22" s="29">
        <f t="shared" si="3"/>
        <v>89</v>
      </c>
      <c r="H22" s="27">
        <f>G22*2.6-F4</f>
        <v>214.4</v>
      </c>
      <c r="I22" s="28">
        <f>H22/L2-L3</f>
        <v>11.111764705882353</v>
      </c>
      <c r="K22" s="25">
        <v>26.5</v>
      </c>
      <c r="L22" s="26">
        <v>113</v>
      </c>
      <c r="M22" s="27">
        <f>L22*2.6-F4</f>
        <v>276.8</v>
      </c>
      <c r="N22" s="25">
        <f>M22/L2-L3</f>
        <v>14.78235294117647</v>
      </c>
    </row>
    <row r="23" spans="1:14" x14ac:dyDescent="0.25">
      <c r="A23" s="31">
        <v>16.100000000000001</v>
      </c>
      <c r="B23" s="32">
        <f t="shared" si="2"/>
        <v>66</v>
      </c>
      <c r="C23" s="27">
        <f>B23*2.6-F4</f>
        <v>154.6</v>
      </c>
      <c r="D23" s="25">
        <f>C23/L2-L3</f>
        <v>7.5941176470588232</v>
      </c>
      <c r="F23" s="28">
        <v>21.6</v>
      </c>
      <c r="G23" s="29">
        <f t="shared" si="3"/>
        <v>90</v>
      </c>
      <c r="H23" s="27">
        <f>G23*2.6-F4</f>
        <v>217</v>
      </c>
      <c r="I23" s="28">
        <f>H23/L2-L3</f>
        <v>11.264705882352942</v>
      </c>
      <c r="K23" s="25">
        <v>26.7</v>
      </c>
      <c r="L23" s="26">
        <v>114</v>
      </c>
      <c r="M23" s="27">
        <f>L23*2.6-F4</f>
        <v>279.40000000000003</v>
      </c>
      <c r="N23" s="25">
        <f>M23/L2-L3</f>
        <v>14.935294117647061</v>
      </c>
    </row>
    <row r="24" spans="1:14" x14ac:dyDescent="0.25">
      <c r="A24" s="31">
        <v>16.399999999999999</v>
      </c>
      <c r="B24" s="32">
        <f t="shared" si="2"/>
        <v>67</v>
      </c>
      <c r="C24" s="27">
        <f>B24*2.6-F4</f>
        <v>157.20000000000002</v>
      </c>
      <c r="D24" s="25">
        <f>C24/L2-L3</f>
        <v>7.7470588235294127</v>
      </c>
      <c r="F24" s="28">
        <v>21.8</v>
      </c>
      <c r="G24" s="29">
        <f t="shared" si="3"/>
        <v>91</v>
      </c>
      <c r="H24" s="27">
        <f>G24*2.6-F4</f>
        <v>219.6</v>
      </c>
      <c r="I24" s="28">
        <f>H24/L2-L3</f>
        <v>11.41764705882353</v>
      </c>
      <c r="K24" s="25">
        <v>26.9</v>
      </c>
      <c r="L24" s="26">
        <v>115</v>
      </c>
      <c r="M24" s="27">
        <f>L24*2.6-F4</f>
        <v>282</v>
      </c>
      <c r="N24" s="25">
        <f>M24/L2-L3</f>
        <v>15.088235294117649</v>
      </c>
    </row>
    <row r="25" spans="1:14" x14ac:dyDescent="0.25">
      <c r="A25" s="31">
        <v>16.600000000000001</v>
      </c>
      <c r="B25" s="32">
        <f t="shared" si="2"/>
        <v>68</v>
      </c>
      <c r="C25" s="27">
        <f>B25*2.6-F4</f>
        <v>159.80000000000001</v>
      </c>
      <c r="D25" s="25">
        <f>C25/L2-L3</f>
        <v>7.9</v>
      </c>
      <c r="F25" s="28">
        <v>22</v>
      </c>
      <c r="G25" s="29">
        <f t="shared" si="3"/>
        <v>92</v>
      </c>
      <c r="H25" s="27">
        <f>G25*2.6-F4</f>
        <v>222.20000000000002</v>
      </c>
      <c r="I25" s="28">
        <f>H25/L2-L3</f>
        <v>11.570588235294119</v>
      </c>
      <c r="K25" s="25">
        <v>27.1</v>
      </c>
      <c r="L25" s="26">
        <v>116</v>
      </c>
      <c r="M25" s="27">
        <f>L25*2.6-F4</f>
        <v>284.60000000000002</v>
      </c>
      <c r="N25" s="25">
        <f>M25/L2-L3</f>
        <v>15.241176470588236</v>
      </c>
    </row>
    <row r="26" spans="1:14" x14ac:dyDescent="0.25">
      <c r="A26" s="31">
        <v>16.8</v>
      </c>
      <c r="B26" s="32">
        <f>B25+1</f>
        <v>69</v>
      </c>
      <c r="C26" s="27">
        <f>B26*2.6-F4</f>
        <v>162.4</v>
      </c>
      <c r="D26" s="25">
        <f>C26/L2-L3</f>
        <v>8.052941176470588</v>
      </c>
      <c r="F26" s="28">
        <v>22.2</v>
      </c>
      <c r="G26" s="29">
        <f t="shared" si="3"/>
        <v>93</v>
      </c>
      <c r="H26" s="27">
        <f>G26*2.6-F4</f>
        <v>224.8</v>
      </c>
      <c r="I26" s="28">
        <f>H26/L2-L3</f>
        <v>11.723529411764707</v>
      </c>
      <c r="K26" s="25">
        <v>27.3</v>
      </c>
      <c r="L26" s="26">
        <v>117</v>
      </c>
      <c r="M26" s="27">
        <f>L26*2.6-F4</f>
        <v>287.2</v>
      </c>
      <c r="N26" s="25">
        <f>M26/L2-L3</f>
        <v>15.394117647058824</v>
      </c>
    </row>
    <row r="27" spans="1:14" x14ac:dyDescent="0.25">
      <c r="A27" s="31">
        <v>17.100000000000001</v>
      </c>
      <c r="B27" s="32">
        <f>B26+1</f>
        <v>70</v>
      </c>
      <c r="C27" s="27">
        <f>B27*2.6-F4</f>
        <v>165</v>
      </c>
      <c r="D27" s="25">
        <f>C27/L2-L3</f>
        <v>8.2058823529411757</v>
      </c>
      <c r="F27" s="28">
        <v>22.5</v>
      </c>
      <c r="G27" s="29">
        <f t="shared" si="3"/>
        <v>94</v>
      </c>
      <c r="H27" s="27">
        <f>G27*2.6-F4</f>
        <v>227.4</v>
      </c>
      <c r="I27" s="28">
        <f>H27/L2-L3</f>
        <v>11.876470588235295</v>
      </c>
      <c r="K27" s="25">
        <v>27.6</v>
      </c>
      <c r="L27" s="26">
        <v>118</v>
      </c>
      <c r="M27" s="27">
        <f>L27*2.6-F4</f>
        <v>289.8</v>
      </c>
      <c r="N27" s="25">
        <f>M27/L2-L3</f>
        <v>15.547058823529412</v>
      </c>
    </row>
    <row r="28" spans="1:14" x14ac:dyDescent="0.25">
      <c r="A28" s="31">
        <v>17.3</v>
      </c>
      <c r="B28" s="32">
        <f>B27+1</f>
        <v>71</v>
      </c>
      <c r="C28" s="27">
        <f>B28*2.6-F4</f>
        <v>167.6</v>
      </c>
      <c r="D28" s="25">
        <f>C28/L2-L3</f>
        <v>8.3588235294117652</v>
      </c>
      <c r="F28" s="28">
        <v>22.7</v>
      </c>
      <c r="G28" s="29">
        <f t="shared" si="3"/>
        <v>95</v>
      </c>
      <c r="H28" s="27">
        <f>G28*2.6-F4</f>
        <v>230</v>
      </c>
      <c r="I28" s="28">
        <f>H28/L2-L3</f>
        <v>12.029411764705882</v>
      </c>
      <c r="K28" s="25">
        <v>27.8</v>
      </c>
      <c r="L28" s="26">
        <v>119</v>
      </c>
      <c r="M28" s="27">
        <f>L28*2.6-F4</f>
        <v>292.40000000000003</v>
      </c>
      <c r="N28" s="25">
        <f>M28/L2-L3</f>
        <v>15.700000000000003</v>
      </c>
    </row>
    <row r="29" spans="1:14" x14ac:dyDescent="0.25">
      <c r="A29" s="31">
        <v>17.5</v>
      </c>
      <c r="B29" s="32">
        <f>B28+1</f>
        <v>72</v>
      </c>
      <c r="C29" s="27">
        <f>B29*2.6-F4</f>
        <v>170.20000000000002</v>
      </c>
      <c r="D29" s="25">
        <f>C29/L2-L3</f>
        <v>8.5117647058823547</v>
      </c>
      <c r="F29" s="28">
        <v>22.9</v>
      </c>
      <c r="G29" s="29">
        <f t="shared" si="3"/>
        <v>96</v>
      </c>
      <c r="H29" s="27">
        <f>G29*2.6-F4</f>
        <v>232.60000000000002</v>
      </c>
      <c r="I29" s="28">
        <f>H29/L2-L3</f>
        <v>12.182352941176472</v>
      </c>
      <c r="K29" s="25">
        <v>28</v>
      </c>
      <c r="L29" s="26">
        <v>120</v>
      </c>
      <c r="M29" s="27">
        <f>L29*2.6-F4</f>
        <v>295</v>
      </c>
      <c r="N29" s="25">
        <f>M29/L2-L3</f>
        <v>15.852941176470587</v>
      </c>
    </row>
    <row r="30" spans="1:14" ht="12" x14ac:dyDescent="0.3">
      <c r="A30" s="31">
        <v>17.7</v>
      </c>
      <c r="B30" s="32">
        <f>B29+1</f>
        <v>73</v>
      </c>
      <c r="C30" s="27">
        <f>B30*2.6-F4</f>
        <v>172.8</v>
      </c>
      <c r="D30" s="25">
        <f>C30/L2-L3</f>
        <v>8.6647058823529424</v>
      </c>
      <c r="F30" s="28">
        <v>23.1</v>
      </c>
      <c r="G30" s="29">
        <f t="shared" si="3"/>
        <v>97</v>
      </c>
      <c r="H30" s="27">
        <f>G30*2.6-F4</f>
        <v>235.20000000000002</v>
      </c>
      <c r="I30" s="28">
        <f>H30/L2-L3</f>
        <v>12.335294117647059</v>
      </c>
      <c r="K30" s="51" t="s">
        <v>40</v>
      </c>
      <c r="L30" s="52"/>
      <c r="M30" s="52"/>
      <c r="N30" s="53"/>
    </row>
    <row r="32" spans="1:14" x14ac:dyDescent="0.25">
      <c r="A32" s="11" t="s">
        <v>39</v>
      </c>
    </row>
    <row r="42" spans="10:10" x14ac:dyDescent="0.25">
      <c r="J42" s="33"/>
    </row>
  </sheetData>
  <sheetProtection algorithmName="SHA-512" hashValue="0LWxO1Q/tw3HJDUQwnVLjz7Q8k7E17c1p3Bji8IjYuffb3iBf7XXaAZ7DVbC8yOqEOJXTSUvoADuGokPP99AOA==" saltValue="THMt+NALyPrpQYKNXsq8fQ==" spinCount="100000" sheet="1" selectLockedCells="1"/>
  <mergeCells count="1">
    <mergeCell ref="K30:N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6F16A-EC2B-4A7F-BB0B-909F760221C6}">
  <dimension ref="A1:N36"/>
  <sheetViews>
    <sheetView workbookViewId="0"/>
  </sheetViews>
  <sheetFormatPr defaultColWidth="9.1796875" defaultRowHeight="12.5" x14ac:dyDescent="0.25"/>
  <cols>
    <col min="1" max="9" width="9.1796875" style="1"/>
    <col min="10" max="10" width="1.26953125" style="1" customWidth="1"/>
    <col min="11" max="16384" width="9.1796875" style="1"/>
  </cols>
  <sheetData>
    <row r="1" spans="1:14" ht="13" x14ac:dyDescent="0.3">
      <c r="A1" s="3" t="s">
        <v>8</v>
      </c>
    </row>
    <row r="2" spans="1:14" ht="13" x14ac:dyDescent="0.3">
      <c r="A2" s="3"/>
    </row>
    <row r="3" spans="1:14" x14ac:dyDescent="0.25">
      <c r="A3" s="2" t="s">
        <v>31</v>
      </c>
    </row>
    <row r="4" spans="1:14" x14ac:dyDescent="0.25">
      <c r="A4" s="2" t="s">
        <v>32</v>
      </c>
    </row>
    <row r="5" spans="1:14" x14ac:dyDescent="0.25">
      <c r="A5" s="2" t="s">
        <v>33</v>
      </c>
    </row>
    <row r="6" spans="1:14" x14ac:dyDescent="0.25">
      <c r="A6" s="2"/>
    </row>
    <row r="7" spans="1:14" x14ac:dyDescent="0.25">
      <c r="A7" s="2" t="s">
        <v>10</v>
      </c>
    </row>
    <row r="8" spans="1:14" x14ac:dyDescent="0.25">
      <c r="A8" s="2" t="s">
        <v>13</v>
      </c>
    </row>
    <row r="9" spans="1:14" x14ac:dyDescent="0.25">
      <c r="A9" s="2"/>
    </row>
    <row r="10" spans="1:14" ht="13" x14ac:dyDescent="0.3">
      <c r="A10" s="36" t="s">
        <v>41</v>
      </c>
      <c r="B10" s="37"/>
      <c r="C10" s="38" t="s">
        <v>29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9"/>
    </row>
    <row r="11" spans="1:14" ht="13" x14ac:dyDescent="0.3">
      <c r="A11" s="40"/>
      <c r="B11" s="41"/>
      <c r="C11" s="42" t="s">
        <v>11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3"/>
    </row>
    <row r="12" spans="1:14" ht="13" x14ac:dyDescent="0.3">
      <c r="A12" s="44" t="s">
        <v>7</v>
      </c>
      <c r="B12" s="41"/>
      <c r="C12" s="42" t="s">
        <v>12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3"/>
    </row>
    <row r="13" spans="1:14" ht="13" x14ac:dyDescent="0.3">
      <c r="A13" s="45"/>
      <c r="B13" s="46"/>
      <c r="C13" s="47" t="s">
        <v>42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8"/>
    </row>
    <row r="14" spans="1:14" x14ac:dyDescent="0.25">
      <c r="A14" s="2"/>
    </row>
    <row r="15" spans="1:14" x14ac:dyDescent="0.25">
      <c r="A15" s="1" t="s">
        <v>9</v>
      </c>
      <c r="E15" s="4"/>
      <c r="F15" s="1" t="s">
        <v>14</v>
      </c>
    </row>
    <row r="17" spans="1:14" ht="13" x14ac:dyDescent="0.25">
      <c r="A17" s="1" t="s">
        <v>34</v>
      </c>
      <c r="M17" s="35"/>
    </row>
    <row r="18" spans="1:14" x14ac:dyDescent="0.25">
      <c r="A18" s="1" t="s">
        <v>35</v>
      </c>
    </row>
    <row r="19" spans="1:14" x14ac:dyDescent="0.25">
      <c r="A19" s="1" t="s">
        <v>36</v>
      </c>
    </row>
    <row r="21" spans="1:14" ht="13" x14ac:dyDescent="0.3">
      <c r="A21" s="3" t="s">
        <v>26</v>
      </c>
    </row>
    <row r="22" spans="1:14" ht="13" x14ac:dyDescent="0.3">
      <c r="A22" s="3" t="s">
        <v>27</v>
      </c>
    </row>
    <row r="24" spans="1:14" ht="13" x14ac:dyDescent="0.3">
      <c r="A24" s="49" t="s">
        <v>28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9"/>
    </row>
    <row r="25" spans="1:14" x14ac:dyDescent="0.25">
      <c r="A25" s="45" t="s">
        <v>43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7" spans="1:14" ht="13" x14ac:dyDescent="0.3">
      <c r="A27" s="1" t="s">
        <v>44</v>
      </c>
    </row>
    <row r="29" spans="1:14" ht="13" x14ac:dyDescent="0.3">
      <c r="A29" s="3"/>
    </row>
    <row r="30" spans="1:14" x14ac:dyDescent="0.25">
      <c r="J30" s="6"/>
    </row>
    <row r="36" spans="1:5" x14ac:dyDescent="0.25">
      <c r="A36" s="1" t="s">
        <v>30</v>
      </c>
      <c r="E36" s="34" t="s">
        <v>25</v>
      </c>
    </row>
  </sheetData>
  <hyperlinks>
    <hyperlink ref="E36" r:id="rId1" xr:uid="{EEE30182-3A8B-425F-BF4B-6DD2A3B19BFE}"/>
  </hyperlinks>
  <pageMargins left="0.7" right="0.7" top="0.75" bottom="0.75" header="0.3" footer="0.3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Densiteitstabel</vt:lpstr>
      <vt:lpstr>Gebruiksaanwijzing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Siem Zwaard</dc:creator>
  <cp:lastModifiedBy>Siem Zwaard</cp:lastModifiedBy>
  <cp:lastPrinted>2022-03-27T11:50:37Z</cp:lastPrinted>
  <dcterms:created xsi:type="dcterms:W3CDTF">2018-09-03T08:49:13Z</dcterms:created>
  <dcterms:modified xsi:type="dcterms:W3CDTF">2022-03-27T12:16:05Z</dcterms:modified>
</cp:coreProperties>
</file>